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5700" windowHeight="9495"/>
  </bookViews>
  <sheets>
    <sheet name="Savings" sheetId="1" r:id="rId1"/>
    <sheet name="HDD" sheetId="2" r:id="rId2"/>
    <sheet name="CFMs" sheetId="3" r:id="rId3"/>
  </sheets>
  <calcPr calcId="145621"/>
</workbook>
</file>

<file path=xl/calcChain.xml><?xml version="1.0" encoding="utf-8"?>
<calcChain xmlns="http://schemas.openxmlformats.org/spreadsheetml/2006/main">
  <c r="C4" i="3" l="1"/>
  <c r="C6" i="3" s="1"/>
  <c r="C3" i="3"/>
  <c r="C7" i="3" l="1"/>
  <c r="B19" i="2" l="1"/>
  <c r="B23" i="1"/>
  <c r="B8" i="1" l="1"/>
  <c r="B14" i="1" l="1"/>
  <c r="B25" i="1" l="1"/>
  <c r="B26" i="1" l="1"/>
</calcChain>
</file>

<file path=xl/sharedStrings.xml><?xml version="1.0" encoding="utf-8"?>
<sst xmlns="http://schemas.openxmlformats.org/spreadsheetml/2006/main" count="50" uniqueCount="47">
  <si>
    <t>Q = CFM * Heat Capacity * Delta T</t>
  </si>
  <si>
    <t>Average per day</t>
  </si>
  <si>
    <t>Total</t>
  </si>
  <si>
    <t>Dec</t>
  </si>
  <si>
    <t>Nov</t>
  </si>
  <si>
    <t>Oct</t>
  </si>
  <si>
    <t>Sep</t>
  </si>
  <si>
    <t>Jun</t>
  </si>
  <si>
    <t>May</t>
  </si>
  <si>
    <t>Apr</t>
  </si>
  <si>
    <t>Mar</t>
  </si>
  <si>
    <t>Feb</t>
  </si>
  <si>
    <t>Jan</t>
  </si>
  <si>
    <t>% Estimated</t>
  </si>
  <si>
    <t>HDD</t>
  </si>
  <si>
    <t>CYVR</t>
  </si>
  <si>
    <t>Station ID:</t>
  </si>
  <si>
    <t>Vancouver International Air-Port, B. C., BC, CA (123.17W,49.18N)</t>
  </si>
  <si>
    <t>Station:</t>
  </si>
  <si>
    <t>Estimates were made to account for missing data: the "% Estimated" column shows how much each figure was affected (0% is best, 100% is worst)</t>
  </si>
  <si>
    <t>Accuracy:</t>
  </si>
  <si>
    <t>www.degreedays.net (using temperature data from www.wunderground.com)</t>
  </si>
  <si>
    <t>Source:</t>
  </si>
  <si>
    <t>Celsius-based 5-year-average (2009 to 2013) heating degree days for a base temperature of 20.0C</t>
  </si>
  <si>
    <t>Description:</t>
  </si>
  <si>
    <t>CFM</t>
  </si>
  <si>
    <t>Air Density at 20 deg C (kg/m3)</t>
  </si>
  <si>
    <t>Concersion CFM to CMM (m3/ft3)</t>
  </si>
  <si>
    <t>Heat Capacity (KJ/kg*K</t>
  </si>
  <si>
    <t>Avergae HDD (K)</t>
  </si>
  <si>
    <t>Q=</t>
  </si>
  <si>
    <t>Run time</t>
  </si>
  <si>
    <t>hrs/day</t>
  </si>
  <si>
    <t>days/wk</t>
  </si>
  <si>
    <t>wks/yr</t>
  </si>
  <si>
    <t>min/hr</t>
  </si>
  <si>
    <t>Total Run time =</t>
  </si>
  <si>
    <t>Energy</t>
  </si>
  <si>
    <t>KJ</t>
  </si>
  <si>
    <t>GJ</t>
  </si>
  <si>
    <t>Pre-retrofit</t>
  </si>
  <si>
    <t>Post-retrofit design capacity</t>
  </si>
  <si>
    <t>ft3/min</t>
  </si>
  <si>
    <t>Post-retrofit operation</t>
  </si>
  <si>
    <t>Reduction</t>
  </si>
  <si>
    <t>VFD average speed</t>
  </si>
  <si>
    <t>Gas Saving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</si>
</sst>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3" fontId="0" fillId="0" borderId="0" xfId="0" applyNumberForma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/>
  </sheetViews>
  <sheetFormatPr defaultRowHeight="15" x14ac:dyDescent="0.25"/>
  <cols>
    <col min="1" max="1" width="18.5703125" customWidth="1"/>
    <col min="2" max="2" width="12.7109375" bestFit="1" customWidth="1"/>
  </cols>
  <sheetData>
    <row r="1" spans="1:3" ht="18.75" x14ac:dyDescent="0.3">
      <c r="A1" s="3" t="s">
        <v>46</v>
      </c>
    </row>
    <row r="5" spans="1:3" x14ac:dyDescent="0.25">
      <c r="B5" t="s">
        <v>0</v>
      </c>
    </row>
    <row r="7" spans="1:3" x14ac:dyDescent="0.25">
      <c r="B7">
        <v>100000</v>
      </c>
      <c r="C7" t="s">
        <v>25</v>
      </c>
    </row>
    <row r="8" spans="1:3" x14ac:dyDescent="0.25">
      <c r="B8">
        <f>HDD!B19</f>
        <v>11.732673267326733</v>
      </c>
      <c r="C8" t="s">
        <v>29</v>
      </c>
    </row>
    <row r="9" spans="1:3" x14ac:dyDescent="0.25">
      <c r="B9">
        <v>1.2</v>
      </c>
      <c r="C9" t="s">
        <v>26</v>
      </c>
    </row>
    <row r="10" spans="1:3" x14ac:dyDescent="0.25">
      <c r="B10">
        <v>2.8299999999999999E-2</v>
      </c>
      <c r="C10" t="s">
        <v>27</v>
      </c>
    </row>
    <row r="11" spans="1:3" x14ac:dyDescent="0.25">
      <c r="B11">
        <v>1</v>
      </c>
      <c r="C11" t="s">
        <v>28</v>
      </c>
    </row>
    <row r="14" spans="1:3" x14ac:dyDescent="0.25">
      <c r="A14" t="s">
        <v>30</v>
      </c>
      <c r="B14">
        <f>B7*B8*B9*B10*B11</f>
        <v>39844.158415841579</v>
      </c>
    </row>
    <row r="16" spans="1:3" x14ac:dyDescent="0.25">
      <c r="A16" t="s">
        <v>31</v>
      </c>
    </row>
    <row r="18" spans="1:3" x14ac:dyDescent="0.25">
      <c r="B18">
        <v>15</v>
      </c>
      <c r="C18" t="s">
        <v>32</v>
      </c>
    </row>
    <row r="19" spans="1:3" x14ac:dyDescent="0.25">
      <c r="B19">
        <v>6</v>
      </c>
      <c r="C19" t="s">
        <v>33</v>
      </c>
    </row>
    <row r="20" spans="1:3" x14ac:dyDescent="0.25">
      <c r="B20">
        <v>41</v>
      </c>
      <c r="C20" t="s">
        <v>34</v>
      </c>
    </row>
    <row r="21" spans="1:3" x14ac:dyDescent="0.25">
      <c r="B21">
        <v>60</v>
      </c>
      <c r="C21" t="s">
        <v>35</v>
      </c>
    </row>
    <row r="23" spans="1:3" x14ac:dyDescent="0.25">
      <c r="A23" t="s">
        <v>36</v>
      </c>
      <c r="B23">
        <f>B18*B19*B20*B21</f>
        <v>221400</v>
      </c>
    </row>
    <row r="25" spans="1:3" x14ac:dyDescent="0.25">
      <c r="A25" t="s">
        <v>37</v>
      </c>
      <c r="B25" s="2">
        <f>B23*B14</f>
        <v>8821496673.2673264</v>
      </c>
      <c r="C25" t="s">
        <v>38</v>
      </c>
    </row>
    <row r="26" spans="1:3" x14ac:dyDescent="0.25">
      <c r="B26" s="2">
        <f>B25/1000000</f>
        <v>8821.4966732673256</v>
      </c>
      <c r="C26" t="s">
        <v>39</v>
      </c>
    </row>
  </sheetData>
  <pageMargins left="0.7" right="0.7" top="0.75" bottom="0.75" header="0.3" footer="0.3"/>
  <pageSetup orientation="portrait" r:id="rId1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20" sqref="B20"/>
    </sheetView>
  </sheetViews>
  <sheetFormatPr defaultRowHeight="15" x14ac:dyDescent="0.25"/>
  <cols>
    <col min="1" max="1" width="16.28515625" customWidth="1"/>
  </cols>
  <sheetData>
    <row r="1" spans="1:3" x14ac:dyDescent="0.25">
      <c r="A1" t="s">
        <v>24</v>
      </c>
      <c r="B1" t="s">
        <v>23</v>
      </c>
    </row>
    <row r="2" spans="1:3" x14ac:dyDescent="0.25">
      <c r="A2" t="s">
        <v>22</v>
      </c>
      <c r="B2" t="s">
        <v>21</v>
      </c>
    </row>
    <row r="3" spans="1:3" x14ac:dyDescent="0.25">
      <c r="A3" t="s">
        <v>20</v>
      </c>
      <c r="B3" t="s">
        <v>19</v>
      </c>
    </row>
    <row r="4" spans="1:3" x14ac:dyDescent="0.25">
      <c r="A4" t="s">
        <v>18</v>
      </c>
      <c r="B4" t="s">
        <v>17</v>
      </c>
    </row>
    <row r="5" spans="1:3" x14ac:dyDescent="0.25">
      <c r="A5" t="s">
        <v>16</v>
      </c>
      <c r="B5" t="s">
        <v>15</v>
      </c>
    </row>
    <row r="7" spans="1:3" x14ac:dyDescent="0.25">
      <c r="B7" t="s">
        <v>14</v>
      </c>
      <c r="C7" t="s">
        <v>13</v>
      </c>
    </row>
    <row r="8" spans="1:3" x14ac:dyDescent="0.25">
      <c r="A8" t="s">
        <v>12</v>
      </c>
      <c r="B8">
        <v>495</v>
      </c>
      <c r="C8">
        <v>0.04</v>
      </c>
    </row>
    <row r="9" spans="1:3" x14ac:dyDescent="0.25">
      <c r="A9" t="s">
        <v>11</v>
      </c>
      <c r="B9">
        <v>423</v>
      </c>
      <c r="C9">
        <v>0.01</v>
      </c>
    </row>
    <row r="10" spans="1:3" x14ac:dyDescent="0.25">
      <c r="A10" t="s">
        <v>10</v>
      </c>
      <c r="B10">
        <v>420</v>
      </c>
      <c r="C10">
        <v>0.02</v>
      </c>
    </row>
    <row r="11" spans="1:3" x14ac:dyDescent="0.25">
      <c r="A11" t="s">
        <v>9</v>
      </c>
      <c r="B11">
        <v>330</v>
      </c>
      <c r="C11">
        <v>0.04</v>
      </c>
    </row>
    <row r="12" spans="1:3" x14ac:dyDescent="0.25">
      <c r="A12" t="s">
        <v>8</v>
      </c>
      <c r="B12">
        <v>239</v>
      </c>
      <c r="C12">
        <v>0.08</v>
      </c>
    </row>
    <row r="13" spans="1:3" x14ac:dyDescent="0.25">
      <c r="A13" t="s">
        <v>7</v>
      </c>
      <c r="B13">
        <v>139</v>
      </c>
      <c r="C13">
        <v>0.03</v>
      </c>
    </row>
    <row r="14" spans="1:3" x14ac:dyDescent="0.25">
      <c r="A14" t="s">
        <v>6</v>
      </c>
      <c r="B14">
        <v>138</v>
      </c>
      <c r="C14">
        <v>7.0000000000000007E-2</v>
      </c>
    </row>
    <row r="15" spans="1:3" x14ac:dyDescent="0.25">
      <c r="A15" t="s">
        <v>5</v>
      </c>
      <c r="B15">
        <v>302</v>
      </c>
      <c r="C15">
        <v>7.0000000000000007E-2</v>
      </c>
    </row>
    <row r="16" spans="1:3" x14ac:dyDescent="0.25">
      <c r="A16" t="s">
        <v>4</v>
      </c>
      <c r="B16">
        <v>412</v>
      </c>
      <c r="C16">
        <v>0.05</v>
      </c>
    </row>
    <row r="17" spans="1:3" x14ac:dyDescent="0.25">
      <c r="A17" t="s">
        <v>3</v>
      </c>
      <c r="B17">
        <v>507</v>
      </c>
      <c r="C17">
        <v>0.06</v>
      </c>
    </row>
    <row r="18" spans="1:3" x14ac:dyDescent="0.25">
      <c r="A18" t="s">
        <v>2</v>
      </c>
      <c r="B18">
        <v>3555</v>
      </c>
      <c r="C18">
        <v>0.06</v>
      </c>
    </row>
    <row r="19" spans="1:3" x14ac:dyDescent="0.25">
      <c r="A19" t="s">
        <v>1</v>
      </c>
      <c r="B19">
        <f>B18/(365-62)</f>
        <v>11.732673267326733</v>
      </c>
    </row>
  </sheetData>
  <pageMargins left="0.7" right="0.7" top="0.75" bottom="0.75" header="0.3" footer="0.3"/>
  <customProperties>
    <customPr name="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workbookViewId="0">
      <selection activeCell="B6" sqref="B6"/>
    </sheetView>
  </sheetViews>
  <sheetFormatPr defaultRowHeight="15" x14ac:dyDescent="0.25"/>
  <cols>
    <col min="2" max="2" width="26.42578125" bestFit="1" customWidth="1"/>
  </cols>
  <sheetData>
    <row r="3" spans="2:4" x14ac:dyDescent="0.25">
      <c r="B3" t="s">
        <v>40</v>
      </c>
      <c r="C3">
        <f>4580+34200+37500+47300+21800</f>
        <v>145380</v>
      </c>
      <c r="D3" t="s">
        <v>42</v>
      </c>
    </row>
    <row r="4" spans="2:4" x14ac:dyDescent="0.25">
      <c r="B4" t="s">
        <v>41</v>
      </c>
      <c r="C4">
        <f>15200+60000+17000</f>
        <v>92200</v>
      </c>
      <c r="D4" t="s">
        <v>42</v>
      </c>
    </row>
    <row r="5" spans="2:4" x14ac:dyDescent="0.25">
      <c r="B5" t="s">
        <v>45</v>
      </c>
      <c r="C5" s="1">
        <v>0.5</v>
      </c>
    </row>
    <row r="6" spans="2:4" x14ac:dyDescent="0.25">
      <c r="B6" t="s">
        <v>43</v>
      </c>
      <c r="C6">
        <f>C4*C5</f>
        <v>46100</v>
      </c>
      <c r="D6" t="s">
        <v>42</v>
      </c>
    </row>
    <row r="7" spans="2:4" x14ac:dyDescent="0.25">
      <c r="B7" t="s">
        <v>44</v>
      </c>
      <c r="C7">
        <f>C3-C6</f>
        <v>99280</v>
      </c>
      <c r="D7" t="s">
        <v>42</v>
      </c>
    </row>
  </sheetData>
  <pageMargins left="0.7" right="0.7" top="0.75" bottom="0.75" header="0.3" footer="0.3"/>
  <customProperties>
    <customPr name="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Savings</vt:lpstr>
      <vt:lpstr>HDD</vt:lpstr>
      <vt:lpstr>CFMs</vt:lpstr>
    </vt:vector>
  </TitlesOfParts>
  <Company>BCIT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Hebert</dc:creator>
  <cp:lastModifiedBy>Alexandre Hebert</cp:lastModifiedBy>
  <dcterms:created xsi:type="dcterms:W3CDTF">2014-01-16T22:21:56Z</dcterms:created>
  <dcterms:modified xsi:type="dcterms:W3CDTF">2015-12-08T19:16:10Z</dcterms:modified>
</cp:coreProperties>
</file>